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DMIN\Policies\POLICIES - Moved here by CMA\800 General\800-012-P APPROVED 03-02-16 Travel Requests\"/>
    </mc:Choice>
  </mc:AlternateContent>
  <xr:revisionPtr revIDLastSave="0" documentId="13_ncr:1_{D469D4F1-8A0C-4225-974A-AAC3AE9678E5}" xr6:coauthVersionLast="36" xr6:coauthVersionMax="36" xr10:uidLastSave="{00000000-0000-0000-0000-000000000000}"/>
  <bookViews>
    <workbookView xWindow="13590" yWindow="-105" windowWidth="14685" windowHeight="12765" tabRatio="426" xr2:uid="{00000000-000D-0000-FFFF-FFFF00000000}"/>
  </bookViews>
  <sheets>
    <sheet name="Travel Authorization Form" sheetId="6" r:id="rId1"/>
  </sheets>
  <definedNames>
    <definedName name="City__State" localSheetId="0">#REF!</definedName>
    <definedName name="City__State">#REF!</definedName>
    <definedName name="LodgingRate" localSheetId="0">'Travel Authorization Form'!$H$8</definedName>
    <definedName name="LodgingRate">#REF!</definedName>
    <definedName name="MealRate" localSheetId="0">'Travel Authorization Form'!$H$9</definedName>
    <definedName name="MealRate">#REF!</definedName>
    <definedName name="_xlnm.Print_Area" localSheetId="0">'Travel Authorization Form'!$A$1:$I$63</definedName>
  </definedNames>
  <calcPr calcId="191029"/>
</workbook>
</file>

<file path=xl/calcChain.xml><?xml version="1.0" encoding="utf-8"?>
<calcChain xmlns="http://schemas.openxmlformats.org/spreadsheetml/2006/main">
  <c r="S207" i="6" l="1"/>
  <c r="S213" i="6" l="1"/>
  <c r="S214" i="6" l="1"/>
  <c r="S232" i="6" l="1"/>
  <c r="S234" i="6" l="1"/>
  <c r="S224" i="6" l="1"/>
  <c r="P226" i="6" l="1"/>
  <c r="P223" i="6"/>
  <c r="P221" i="6"/>
  <c r="P217" i="6"/>
  <c r="P222" i="6"/>
  <c r="P215" i="6"/>
  <c r="P212" i="6"/>
  <c r="P211" i="6"/>
  <c r="P225" i="6"/>
  <c r="P219" i="6"/>
  <c r="P218" i="6"/>
  <c r="P210" i="6"/>
  <c r="P209" i="6"/>
  <c r="P206" i="6"/>
  <c r="P204" i="6"/>
  <c r="P203" i="6"/>
  <c r="P202" i="6"/>
  <c r="P201" i="6"/>
  <c r="S230" i="6" l="1"/>
  <c r="S223" i="6" l="1"/>
  <c r="S233" i="6" l="1"/>
  <c r="S239" i="6" l="1"/>
  <c r="S242" i="6" l="1"/>
  <c r="S201" i="6" l="1"/>
  <c r="S202" i="6"/>
  <c r="S203" i="6"/>
  <c r="S204" i="6"/>
  <c r="S205" i="6"/>
  <c r="S206" i="6"/>
  <c r="S208" i="6"/>
  <c r="S209" i="6"/>
  <c r="S210" i="6"/>
  <c r="S211" i="6"/>
  <c r="S212" i="6"/>
  <c r="S215" i="6"/>
  <c r="S216" i="6"/>
  <c r="S217" i="6"/>
  <c r="S218" i="6"/>
  <c r="S219" i="6"/>
  <c r="S220" i="6"/>
  <c r="S221" i="6"/>
  <c r="S222" i="6"/>
  <c r="S225" i="6"/>
  <c r="S226" i="6"/>
  <c r="S227" i="6"/>
  <c r="S228" i="6"/>
  <c r="S229" i="6"/>
  <c r="S231" i="6"/>
  <c r="S235" i="6"/>
  <c r="S236" i="6"/>
  <c r="S237" i="6"/>
  <c r="S238" i="6"/>
  <c r="S240" i="6"/>
  <c r="S241" i="6"/>
  <c r="S243" i="6"/>
  <c r="E51" i="6" l="1"/>
  <c r="B51" i="6"/>
  <c r="H40" i="6"/>
  <c r="H39" i="6"/>
  <c r="H38" i="6"/>
  <c r="H37" i="6"/>
  <c r="H36" i="6"/>
  <c r="H35" i="6"/>
  <c r="H30" i="6"/>
  <c r="G30" i="6"/>
  <c r="F30" i="6"/>
  <c r="D30" i="6"/>
  <c r="C30" i="6"/>
  <c r="H29" i="6"/>
  <c r="G29" i="6"/>
  <c r="F29" i="6"/>
  <c r="D29" i="6"/>
  <c r="C29" i="6"/>
  <c r="H28" i="6"/>
  <c r="G28" i="6"/>
  <c r="F28" i="6"/>
  <c r="D28" i="6"/>
  <c r="C28" i="6"/>
  <c r="H27" i="6"/>
  <c r="F27" i="6"/>
  <c r="C27" i="6"/>
  <c r="H26" i="6"/>
  <c r="F26" i="6"/>
  <c r="C26" i="6"/>
  <c r="H25" i="6"/>
  <c r="F25" i="6"/>
  <c r="C25" i="6"/>
  <c r="H24" i="6"/>
  <c r="F24" i="6"/>
  <c r="C24" i="6"/>
  <c r="H10" i="6"/>
  <c r="H9" i="6"/>
  <c r="H8" i="6"/>
  <c r="H41" i="6" l="1"/>
  <c r="D26" i="6"/>
  <c r="G26" i="6" s="1"/>
  <c r="D25" i="6"/>
  <c r="G25" i="6" s="1"/>
  <c r="D24" i="6"/>
  <c r="G24" i="6" s="1"/>
  <c r="D27" i="6"/>
  <c r="G27" i="6" s="1"/>
  <c r="H31" i="6"/>
  <c r="G31" i="6" l="1"/>
  <c r="H52" i="6" s="1"/>
</calcChain>
</file>

<file path=xl/sharedStrings.xml><?xml version="1.0" encoding="utf-8"?>
<sst xmlns="http://schemas.openxmlformats.org/spreadsheetml/2006/main" count="152" uniqueCount="130">
  <si>
    <t>Date</t>
  </si>
  <si>
    <t>Meal Adjustment</t>
  </si>
  <si>
    <t>Comments</t>
  </si>
  <si>
    <t>Total</t>
  </si>
  <si>
    <t>Lodging</t>
  </si>
  <si>
    <t>Room Tax</t>
  </si>
  <si>
    <t>Other</t>
  </si>
  <si>
    <t>Meal Provided 
[Y,N]</t>
  </si>
  <si>
    <t xml:space="preserve">Maximum Lodging Rate: </t>
  </si>
  <si>
    <t>Employee</t>
  </si>
  <si>
    <t>Supervisor</t>
  </si>
  <si>
    <t>Health Commissioner</t>
  </si>
  <si>
    <t>Contact Information (method of contact while out of office)</t>
  </si>
  <si>
    <t>Fund Information</t>
  </si>
  <si>
    <t>For Office Use Only</t>
  </si>
  <si>
    <r>
      <rPr>
        <b/>
        <sz val="12"/>
        <color indexed="8"/>
        <rFont val="Calibri"/>
        <family val="2"/>
      </rPr>
      <t>Notes</t>
    </r>
    <r>
      <rPr>
        <sz val="11"/>
        <color theme="1"/>
        <rFont val="Calibri"/>
        <family val="2"/>
        <scheme val="minor"/>
      </rPr>
      <t xml:space="preserve">:  </t>
    </r>
  </si>
  <si>
    <t>Name and job title</t>
  </si>
  <si>
    <t>Meeting name</t>
  </si>
  <si>
    <t>Meeting location and address</t>
  </si>
  <si>
    <t>Meeting sponsor</t>
  </si>
  <si>
    <t>Date and time of travel start (mm/dd/yyyy hh:mm)</t>
  </si>
  <si>
    <t>Date and time of travel stop (mm/dd/yyyy hh:mm)</t>
  </si>
  <si>
    <t>Mode of travel (if not City vehicle)</t>
  </si>
  <si>
    <t>Non employee passenger list</t>
  </si>
  <si>
    <r>
      <t xml:space="preserve">Daily lodging summary </t>
    </r>
    <r>
      <rPr>
        <b/>
        <i/>
        <sz val="12"/>
        <color indexed="8"/>
        <rFont val="Calibri"/>
        <family val="2"/>
      </rPr>
      <t>(estimate based on maximum lodging rate per location.  Please include hotel taxes in your estimate)</t>
    </r>
  </si>
  <si>
    <t>**Only type in the green shaded cells.  The rest are formulated.</t>
  </si>
  <si>
    <t>APPROVALS/SIGNATURES</t>
  </si>
  <si>
    <t>Transportation</t>
  </si>
  <si>
    <r>
      <t xml:space="preserve">Meeting purpose &amp; educational competency gained </t>
    </r>
    <r>
      <rPr>
        <b/>
        <sz val="9"/>
        <color indexed="8"/>
        <rFont val="Calibri"/>
        <family val="2"/>
      </rPr>
      <t>(attach agenda or program)</t>
    </r>
  </si>
  <si>
    <t xml:space="preserve">Columbus, OH </t>
  </si>
  <si>
    <t>Atlanta, GA</t>
  </si>
  <si>
    <t>Lexington, KY</t>
  </si>
  <si>
    <t>Washington DC</t>
  </si>
  <si>
    <t>New Orleans, LA</t>
  </si>
  <si>
    <t>Richmond, VA</t>
  </si>
  <si>
    <t xml:space="preserve">Cincinnati, OH </t>
  </si>
  <si>
    <t xml:space="preserve">Cleveland, OH </t>
  </si>
  <si>
    <t>Dayton, OH</t>
  </si>
  <si>
    <t xml:space="preserve">Medina, OH </t>
  </si>
  <si>
    <t>Youngstown, OH</t>
  </si>
  <si>
    <t xml:space="preserve">Pittsburgh, PA </t>
  </si>
  <si>
    <t xml:space="preserve">Detroit, MI </t>
  </si>
  <si>
    <t>Akron, OH</t>
  </si>
  <si>
    <t>Select the city in the drop down menu</t>
  </si>
  <si>
    <t>Dublin, OH</t>
  </si>
  <si>
    <t>Groveport, OH</t>
  </si>
  <si>
    <t>Grove City, OH</t>
  </si>
  <si>
    <t>Pickerington, OH</t>
  </si>
  <si>
    <t>Reynoldsburg, OH</t>
  </si>
  <si>
    <t>Worthington, OH</t>
  </si>
  <si>
    <t>Painesville, OH</t>
  </si>
  <si>
    <t>Strongsville, OH</t>
  </si>
  <si>
    <t>Parma, OH</t>
  </si>
  <si>
    <t>Travel Authorization (WITH expenses)</t>
  </si>
  <si>
    <t xml:space="preserve">Maximum Meal Rate: </t>
  </si>
  <si>
    <t>Maximum Incidental Rate</t>
  </si>
  <si>
    <t>Board of Health</t>
  </si>
  <si>
    <t xml:space="preserve">Airfare </t>
  </si>
  <si>
    <t xml:space="preserve">Parking </t>
  </si>
  <si>
    <t xml:space="preserve">Tolls </t>
  </si>
  <si>
    <t xml:space="preserve">Registration </t>
  </si>
  <si>
    <t>Adjusted Meal</t>
  </si>
  <si>
    <t>Max Meal</t>
  </si>
  <si>
    <t>* A signed copy of your travel request will be e-mailed to you at least 24 hours prior to travel, given that the original request was submitted timely.</t>
  </si>
  <si>
    <t>Fiscal Officer</t>
  </si>
  <si>
    <t xml:space="preserve">Ground Transportation </t>
  </si>
  <si>
    <t>Albuquerque, NM</t>
  </si>
  <si>
    <t>Transfer Date</t>
  </si>
  <si>
    <t>Max Incidental</t>
  </si>
  <si>
    <t>Mileage (attach map)</t>
  </si>
  <si>
    <t>PO#</t>
  </si>
  <si>
    <t>Transfer
Y    N</t>
  </si>
  <si>
    <r>
      <t xml:space="preserve">** </t>
    </r>
    <r>
      <rPr>
        <b/>
        <u/>
        <sz val="11.5"/>
        <color indexed="10"/>
        <rFont val="Calibri"/>
        <family val="2"/>
      </rPr>
      <t>The employee shall have this form on them when they travel</t>
    </r>
    <r>
      <rPr>
        <b/>
        <sz val="11.5"/>
        <color indexed="10"/>
        <rFont val="Calibri"/>
        <family val="2"/>
      </rPr>
      <t>.</t>
    </r>
  </si>
  <si>
    <r>
      <t>Daily meal and incidental summary</t>
    </r>
    <r>
      <rPr>
        <b/>
        <i/>
        <sz val="12"/>
        <color indexed="8"/>
        <rFont val="Calibri"/>
        <family val="2"/>
      </rPr>
      <t xml:space="preserve"> (estimate based on maximum rate and travel time per day)</t>
    </r>
  </si>
  <si>
    <r>
      <t xml:space="preserve">**For meals, lodging &amp; incidentals, detail expenses by the </t>
    </r>
    <r>
      <rPr>
        <b/>
        <i/>
        <u/>
        <sz val="11"/>
        <color indexed="8"/>
        <rFont val="Calibri"/>
        <family val="2"/>
      </rPr>
      <t>DAY</t>
    </r>
  </si>
  <si>
    <t>Other (Detail Below)</t>
  </si>
  <si>
    <t xml:space="preserve">  (Explain other below)</t>
  </si>
  <si>
    <t xml:space="preserve">   TOTAL Other</t>
  </si>
  <si>
    <t xml:space="preserve">   TOTAL Transportation </t>
  </si>
  <si>
    <t xml:space="preserve">TOTAL Meals &amp; Incidentals </t>
  </si>
  <si>
    <t xml:space="preserve">TOTAL Lodging </t>
  </si>
  <si>
    <t xml:space="preserve">  Comments</t>
  </si>
  <si>
    <t>Total meals, lodging and other expenses</t>
  </si>
  <si>
    <t>Hours on 
Travel</t>
  </si>
  <si>
    <t>County</t>
  </si>
  <si>
    <t>Franklin</t>
  </si>
  <si>
    <t>Lake</t>
  </si>
  <si>
    <t>Cuyahoga</t>
  </si>
  <si>
    <t xml:space="preserve">           YES            NO</t>
  </si>
  <si>
    <t>Are you staying at the lodging where the event/conference is or lodging at a hotel identified in the event registration materials as one of the meeting/conference hotels?</t>
  </si>
  <si>
    <t>Logan, OH</t>
  </si>
  <si>
    <t>Louisville, KY</t>
  </si>
  <si>
    <t>Eastlake, OH</t>
  </si>
  <si>
    <t>Bernalillo</t>
  </si>
  <si>
    <t>Lima, OH</t>
  </si>
  <si>
    <t>Allen - Other</t>
  </si>
  <si>
    <t>Sandusky, OH</t>
  </si>
  <si>
    <t>Frankfort, KY</t>
  </si>
  <si>
    <t>Charleston, WV</t>
  </si>
  <si>
    <t>Kanahwa County</t>
  </si>
  <si>
    <t>Toledo, OH</t>
  </si>
  <si>
    <t>Erie County</t>
  </si>
  <si>
    <t>Seattle, WA</t>
  </si>
  <si>
    <t>Orlando, FL</t>
  </si>
  <si>
    <t>Houston, TX</t>
  </si>
  <si>
    <t>Hocking - Other</t>
  </si>
  <si>
    <t>Medina - Other</t>
  </si>
  <si>
    <t>Franklin County</t>
  </si>
  <si>
    <t>Twinsburg, OH</t>
  </si>
  <si>
    <t>Summit County</t>
  </si>
  <si>
    <t>Canton City Public Health</t>
  </si>
  <si>
    <t>Chicago, IL</t>
  </si>
  <si>
    <t>Cook/Lake County</t>
  </si>
  <si>
    <t>Changes with different months</t>
  </si>
  <si>
    <t>Mahoning - Other</t>
  </si>
  <si>
    <t>Rates as of October 1, 2022</t>
  </si>
  <si>
    <t>Feb-Aug, $119.00</t>
  </si>
  <si>
    <t>Lucas County - Other</t>
  </si>
  <si>
    <t>Walnut Creek, OH</t>
  </si>
  <si>
    <t>Holmes County</t>
  </si>
  <si>
    <t>Union County</t>
  </si>
  <si>
    <t>Marysville, OH</t>
  </si>
  <si>
    <t>Marion/Hamilton County</t>
  </si>
  <si>
    <t>Indianapolis, IN</t>
  </si>
  <si>
    <t>Durum, NC</t>
  </si>
  <si>
    <t>Durham County</t>
  </si>
  <si>
    <t>Lore City, OH</t>
  </si>
  <si>
    <t>Guernsey County</t>
  </si>
  <si>
    <t>Findlay, OH</t>
  </si>
  <si>
    <t>Hancock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</si>
</sst>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u/>
      <sz val="11"/>
      <color indexed="8"/>
      <name val="Calibri"/>
      <family val="2"/>
    </font>
    <font>
      <b/>
      <sz val="11.5"/>
      <color indexed="10"/>
      <name val="Calibri"/>
      <family val="2"/>
    </font>
    <font>
      <b/>
      <u/>
      <sz val="11.5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.5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80">
    <xf numFmtId="0" fontId="0" fillId="0" borderId="0" xfId="0"/>
    <xf numFmtId="0" fontId="8" fillId="0" borderId="0" xfId="0" applyFont="1"/>
    <xf numFmtId="0" fontId="9" fillId="0" borderId="1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wrapText="1"/>
    </xf>
    <xf numFmtId="14" fontId="11" fillId="2" borderId="2" xfId="0" applyNumberFormat="1" applyFont="1" applyFill="1" applyBorder="1" applyProtection="1">
      <protection locked="0"/>
    </xf>
    <xf numFmtId="0" fontId="11" fillId="2" borderId="3" xfId="0" applyFont="1" applyFill="1" applyBorder="1" applyProtection="1">
      <protection locked="0"/>
    </xf>
    <xf numFmtId="2" fontId="11" fillId="3" borderId="3" xfId="0" applyNumberFormat="1" applyFont="1" applyFill="1" applyBorder="1"/>
    <xf numFmtId="44" fontId="11" fillId="3" borderId="3" xfId="1" applyFont="1" applyFill="1" applyBorder="1"/>
    <xf numFmtId="0" fontId="11" fillId="2" borderId="3" xfId="0" applyFont="1" applyFill="1" applyBorder="1" applyAlignment="1" applyProtection="1">
      <alignment horizontal="center"/>
      <protection locked="0"/>
    </xf>
    <xf numFmtId="44" fontId="11" fillId="3" borderId="3" xfId="0" applyNumberFormat="1" applyFont="1" applyFill="1" applyBorder="1"/>
    <xf numFmtId="44" fontId="11" fillId="2" borderId="3" xfId="1" applyFont="1" applyFill="1" applyBorder="1" applyProtection="1">
      <protection locked="0"/>
    </xf>
    <xf numFmtId="0" fontId="11" fillId="2" borderId="4" xfId="0" applyFont="1" applyFill="1" applyBorder="1" applyProtection="1">
      <protection locked="0"/>
    </xf>
    <xf numFmtId="14" fontId="11" fillId="2" borderId="5" xfId="0" applyNumberFormat="1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2" fontId="11" fillId="3" borderId="0" xfId="0" applyNumberFormat="1" applyFont="1" applyFill="1" applyBorder="1"/>
    <xf numFmtId="44" fontId="11" fillId="3" borderId="0" xfId="1" applyFont="1" applyFill="1" applyBorder="1"/>
    <xf numFmtId="0" fontId="11" fillId="2" borderId="0" xfId="0" applyFont="1" applyFill="1" applyBorder="1" applyAlignment="1" applyProtection="1">
      <alignment horizontal="center"/>
      <protection locked="0"/>
    </xf>
    <xf numFmtId="44" fontId="11" fillId="3" borderId="0" xfId="0" applyNumberFormat="1" applyFont="1" applyFill="1" applyBorder="1"/>
    <xf numFmtId="44" fontId="11" fillId="2" borderId="0" xfId="1" applyFont="1" applyFill="1" applyBorder="1" applyProtection="1">
      <protection locked="0"/>
    </xf>
    <xf numFmtId="0" fontId="11" fillId="2" borderId="6" xfId="0" applyFont="1" applyFill="1" applyBorder="1" applyProtection="1">
      <protection locked="0"/>
    </xf>
    <xf numFmtId="14" fontId="11" fillId="2" borderId="7" xfId="0" applyNumberFormat="1" applyFont="1" applyFill="1" applyBorder="1" applyProtection="1">
      <protection locked="0"/>
    </xf>
    <xf numFmtId="0" fontId="11" fillId="2" borderId="1" xfId="0" applyFont="1" applyFill="1" applyBorder="1" applyProtection="1">
      <protection locked="0"/>
    </xf>
    <xf numFmtId="2" fontId="11" fillId="3" borderId="1" xfId="0" applyNumberFormat="1" applyFont="1" applyFill="1" applyBorder="1"/>
    <xf numFmtId="44" fontId="11" fillId="3" borderId="1" xfId="1" applyFont="1" applyFill="1" applyBorder="1"/>
    <xf numFmtId="0" fontId="11" fillId="2" borderId="1" xfId="0" applyFont="1" applyFill="1" applyBorder="1" applyAlignment="1" applyProtection="1">
      <alignment horizontal="center"/>
      <protection locked="0"/>
    </xf>
    <xf numFmtId="44" fontId="11" fillId="3" borderId="1" xfId="0" applyNumberFormat="1" applyFont="1" applyFill="1" applyBorder="1"/>
    <xf numFmtId="44" fontId="11" fillId="2" borderId="1" xfId="1" applyFont="1" applyFill="1" applyBorder="1" applyProtection="1">
      <protection locked="0"/>
    </xf>
    <xf numFmtId="0" fontId="11" fillId="2" borderId="8" xfId="0" applyFont="1" applyFill="1" applyBorder="1" applyProtection="1">
      <protection locked="0"/>
    </xf>
    <xf numFmtId="0" fontId="11" fillId="0" borderId="0" xfId="0" applyFont="1"/>
    <xf numFmtId="0" fontId="12" fillId="0" borderId="0" xfId="0" applyFont="1" applyAlignment="1">
      <alignment horizontal="right"/>
    </xf>
    <xf numFmtId="44" fontId="11" fillId="0" borderId="0" xfId="1" applyFont="1"/>
    <xf numFmtId="0" fontId="0" fillId="0" borderId="0" xfId="0" applyAlignment="1">
      <alignment horizontal="right"/>
    </xf>
    <xf numFmtId="0" fontId="13" fillId="0" borderId="0" xfId="0" applyFont="1"/>
    <xf numFmtId="0" fontId="0" fillId="0" borderId="0" xfId="0" applyBorder="1"/>
    <xf numFmtId="0" fontId="14" fillId="0" borderId="0" xfId="0" applyFont="1" applyBorder="1" applyAlignment="1">
      <alignment horizontal="right"/>
    </xf>
    <xf numFmtId="0" fontId="0" fillId="0" borderId="3" xfId="0" applyBorder="1" applyAlignment="1">
      <alignment horizontal="right"/>
    </xf>
    <xf numFmtId="44" fontId="7" fillId="0" borderId="3" xfId="1" applyNumberFormat="1" applyFont="1" applyFill="1" applyBorder="1" applyProtection="1">
      <protection locked="0"/>
    </xf>
    <xf numFmtId="0" fontId="13" fillId="0" borderId="4" xfId="0" applyFont="1" applyBorder="1"/>
    <xf numFmtId="0" fontId="15" fillId="0" borderId="3" xfId="0" applyFont="1" applyBorder="1"/>
    <xf numFmtId="0" fontId="15" fillId="0" borderId="4" xfId="0" applyFont="1" applyBorder="1"/>
    <xf numFmtId="0" fontId="16" fillId="0" borderId="1" xfId="0" applyFont="1" applyBorder="1"/>
    <xf numFmtId="0" fontId="9" fillId="0" borderId="1" xfId="0" applyFont="1" applyBorder="1" applyAlignment="1">
      <alignment horizontal="right"/>
    </xf>
    <xf numFmtId="0" fontId="14" fillId="0" borderId="0" xfId="0" applyFont="1"/>
    <xf numFmtId="0" fontId="14" fillId="0" borderId="2" xfId="0" applyFont="1" applyBorder="1" applyAlignment="1">
      <alignment horizontal="left" vertical="center"/>
    </xf>
    <xf numFmtId="0" fontId="17" fillId="0" borderId="0" xfId="0" applyFont="1"/>
    <xf numFmtId="0" fontId="17" fillId="0" borderId="2" xfId="0" applyFont="1" applyBorder="1"/>
    <xf numFmtId="0" fontId="17" fillId="0" borderId="9" xfId="0" applyFont="1" applyBorder="1"/>
    <xf numFmtId="0" fontId="17" fillId="0" borderId="10" xfId="0" applyFont="1" applyBorder="1"/>
    <xf numFmtId="0" fontId="17" fillId="0" borderId="5" xfId="0" applyFont="1" applyBorder="1"/>
    <xf numFmtId="44" fontId="7" fillId="2" borderId="11" xfId="1" applyFont="1" applyFill="1" applyBorder="1"/>
    <xf numFmtId="44" fontId="7" fillId="0" borderId="0" xfId="1" applyFont="1" applyFill="1" applyBorder="1"/>
    <xf numFmtId="44" fontId="14" fillId="0" borderId="0" xfId="1" applyFont="1" applyFill="1" applyBorder="1"/>
    <xf numFmtId="44" fontId="14" fillId="2" borderId="11" xfId="1" applyFont="1" applyFill="1" applyBorder="1"/>
    <xf numFmtId="44" fontId="14" fillId="0" borderId="0" xfId="1" applyFont="1"/>
    <xf numFmtId="0" fontId="18" fillId="0" borderId="0" xfId="0" applyFont="1" applyFill="1" applyBorder="1"/>
    <xf numFmtId="0" fontId="19" fillId="0" borderId="0" xfId="0" applyFont="1" applyFill="1" applyBorder="1"/>
    <xf numFmtId="0" fontId="0" fillId="2" borderId="0" xfId="0" applyFill="1" applyBorder="1" applyAlignment="1"/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5" fillId="0" borderId="0" xfId="0" applyFont="1" applyBorder="1"/>
    <xf numFmtId="0" fontId="15" fillId="0" borderId="6" xfId="0" applyFont="1" applyBorder="1"/>
    <xf numFmtId="0" fontId="17" fillId="0" borderId="3" xfId="0" applyFont="1" applyBorder="1"/>
    <xf numFmtId="0" fontId="16" fillId="0" borderId="0" xfId="0" applyFont="1" applyBorder="1"/>
    <xf numFmtId="0" fontId="9" fillId="0" borderId="0" xfId="0" applyFont="1" applyBorder="1" applyAlignment="1">
      <alignment horizontal="right"/>
    </xf>
    <xf numFmtId="0" fontId="19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4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4" fillId="3" borderId="5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14" fillId="3" borderId="2" xfId="0" applyFon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4" fillId="3" borderId="2" xfId="0" applyFont="1" applyFill="1" applyBorder="1" applyAlignment="1">
      <alignment horizontal="left"/>
    </xf>
    <xf numFmtId="0" fontId="0" fillId="3" borderId="3" xfId="0" applyFill="1" applyBorder="1" applyAlignment="1">
      <alignment horizontal="right"/>
    </xf>
    <xf numFmtId="44" fontId="7" fillId="3" borderId="3" xfId="1" applyNumberFormat="1" applyFont="1" applyFill="1" applyBorder="1" applyProtection="1">
      <protection locked="0"/>
    </xf>
    <xf numFmtId="0" fontId="10" fillId="0" borderId="0" xfId="0" applyFont="1" applyBorder="1" applyAlignment="1">
      <alignment wrapText="1"/>
    </xf>
    <xf numFmtId="0" fontId="14" fillId="0" borderId="0" xfId="0" applyFont="1" applyAlignment="1">
      <alignment horizontal="right"/>
    </xf>
    <xf numFmtId="0" fontId="20" fillId="0" borderId="0" xfId="0" applyFont="1"/>
    <xf numFmtId="0" fontId="14" fillId="0" borderId="5" xfId="0" applyFont="1" applyBorder="1" applyAlignment="1">
      <alignment horizontal="right"/>
    </xf>
    <xf numFmtId="44" fontId="7" fillId="0" borderId="11" xfId="1" applyNumberFormat="1" applyFont="1" applyFill="1" applyBorder="1" applyProtection="1">
      <protection locked="0"/>
    </xf>
    <xf numFmtId="0" fontId="14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4" fontId="7" fillId="2" borderId="11" xfId="1" applyFont="1" applyFill="1" applyBorder="1"/>
    <xf numFmtId="0" fontId="21" fillId="0" borderId="3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2" fillId="0" borderId="3" xfId="0" applyFont="1" applyBorder="1" applyAlignment="1"/>
    <xf numFmtId="0" fontId="23" fillId="0" borderId="0" xfId="0" applyFont="1" applyBorder="1"/>
    <xf numFmtId="44" fontId="11" fillId="2" borderId="3" xfId="1" applyFont="1" applyFill="1" applyBorder="1" applyAlignment="1" applyProtection="1">
      <protection locked="0"/>
    </xf>
    <xf numFmtId="44" fontId="11" fillId="2" borderId="0" xfId="1" applyFont="1" applyFill="1" applyBorder="1" applyAlignment="1" applyProtection="1"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/>
    <xf numFmtId="44" fontId="14" fillId="4" borderId="13" xfId="1" applyFont="1" applyFill="1" applyBorder="1"/>
    <xf numFmtId="14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/>
    <xf numFmtId="0" fontId="24" fillId="0" borderId="0" xfId="0" applyFont="1"/>
    <xf numFmtId="0" fontId="24" fillId="2" borderId="0" xfId="0" applyFont="1" applyFill="1"/>
    <xf numFmtId="0" fontId="27" fillId="0" borderId="0" xfId="0" applyFont="1"/>
    <xf numFmtId="0" fontId="0" fillId="0" borderId="11" xfId="0" applyFont="1" applyFill="1" applyBorder="1"/>
    <xf numFmtId="0" fontId="14" fillId="2" borderId="11" xfId="0" applyFont="1" applyFill="1" applyBorder="1"/>
    <xf numFmtId="0" fontId="14" fillId="2" borderId="10" xfId="0" applyFont="1" applyFill="1" applyBorder="1"/>
    <xf numFmtId="0" fontId="0" fillId="0" borderId="10" xfId="0" applyFont="1" applyFill="1" applyBorder="1"/>
    <xf numFmtId="0" fontId="28" fillId="0" borderId="0" xfId="0" applyFont="1" applyAlignment="1">
      <alignment horizontal="right"/>
    </xf>
    <xf numFmtId="0" fontId="28" fillId="0" borderId="11" xfId="0" applyFont="1" applyFill="1" applyBorder="1"/>
    <xf numFmtId="0" fontId="0" fillId="0" borderId="17" xfId="0" applyFont="1" applyFill="1" applyBorder="1"/>
    <xf numFmtId="0" fontId="0" fillId="0" borderId="18" xfId="0" applyFont="1" applyFill="1" applyBorder="1"/>
    <xf numFmtId="0" fontId="0" fillId="0" borderId="0" xfId="0" applyFont="1"/>
    <xf numFmtId="0" fontId="14" fillId="2" borderId="18" xfId="0" applyFont="1" applyFill="1" applyBorder="1"/>
    <xf numFmtId="0" fontId="11" fillId="2" borderId="11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44" fontId="19" fillId="0" borderId="7" xfId="0" applyNumberFormat="1" applyFont="1" applyBorder="1" applyAlignment="1">
      <alignment vertical="center"/>
    </xf>
    <xf numFmtId="44" fontId="19" fillId="0" borderId="1" xfId="0" applyNumberFormat="1" applyFont="1" applyBorder="1" applyAlignment="1">
      <alignment vertical="center"/>
    </xf>
    <xf numFmtId="44" fontId="19" fillId="0" borderId="8" xfId="0" applyNumberFormat="1" applyFont="1" applyBorder="1" applyAlignment="1">
      <alignment vertical="center"/>
    </xf>
    <xf numFmtId="44" fontId="19" fillId="0" borderId="5" xfId="0" applyNumberFormat="1" applyFont="1" applyBorder="1" applyAlignment="1">
      <alignment vertical="center"/>
    </xf>
    <xf numFmtId="44" fontId="19" fillId="0" borderId="0" xfId="0" applyNumberFormat="1" applyFont="1" applyBorder="1" applyAlignment="1">
      <alignment vertical="center"/>
    </xf>
    <xf numFmtId="44" fontId="19" fillId="0" borderId="6" xfId="0" applyNumberFormat="1" applyFont="1" applyBorder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44" fontId="26" fillId="0" borderId="7" xfId="0" applyNumberFormat="1" applyFont="1" applyBorder="1" applyAlignment="1">
      <alignment horizontal="left" vertical="center"/>
    </xf>
    <xf numFmtId="44" fontId="26" fillId="0" borderId="1" xfId="0" applyNumberFormat="1" applyFont="1" applyBorder="1" applyAlignment="1">
      <alignment horizontal="left" vertical="center"/>
    </xf>
    <xf numFmtId="44" fontId="26" fillId="0" borderId="8" xfId="0" applyNumberFormat="1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44" fontId="19" fillId="0" borderId="7" xfId="0" applyNumberFormat="1" applyFont="1" applyBorder="1" applyAlignment="1">
      <alignment vertical="center" wrapText="1"/>
    </xf>
    <xf numFmtId="44" fontId="19" fillId="0" borderId="1" xfId="0" applyNumberFormat="1" applyFont="1" applyBorder="1" applyAlignment="1">
      <alignment vertical="center" wrapText="1"/>
    </xf>
    <xf numFmtId="44" fontId="19" fillId="0" borderId="8" xfId="0" applyNumberFormat="1" applyFont="1" applyBorder="1" applyAlignment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25" fillId="0" borderId="7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22" fontId="0" fillId="2" borderId="7" xfId="0" applyNumberForma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14" fontId="11" fillId="0" borderId="0" xfId="0" applyNumberFormat="1" applyFont="1" applyFill="1" applyBorder="1" applyAlignment="1" applyProtection="1">
      <alignment horizontal="left" vertical="top" wrapText="1"/>
      <protection locked="0"/>
    </xf>
    <xf numFmtId="14" fontId="21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11" fillId="2" borderId="3" xfId="1" applyNumberFormat="1" applyFont="1" applyFill="1" applyBorder="1" applyAlignment="1" applyProtection="1">
      <alignment horizontal="left"/>
      <protection locked="0"/>
    </xf>
    <xf numFmtId="49" fontId="11" fillId="2" borderId="0" xfId="1" applyNumberFormat="1" applyFont="1" applyFill="1" applyBorder="1" applyAlignment="1" applyProtection="1">
      <alignment horizontal="left"/>
      <protection locked="0"/>
    </xf>
    <xf numFmtId="0" fontId="14" fillId="0" borderId="2" xfId="0" applyFont="1" applyFill="1" applyBorder="1" applyAlignment="1" applyProtection="1">
      <alignment horizontal="left" vertical="top" wrapText="1"/>
      <protection locked="0"/>
    </xf>
    <xf numFmtId="0" fontId="14" fillId="0" borderId="3" xfId="0" applyFont="1" applyFill="1" applyBorder="1" applyAlignment="1" applyProtection="1">
      <alignment horizontal="left" vertical="top" wrapText="1"/>
      <protection locked="0"/>
    </xf>
    <xf numFmtId="0" fontId="14" fillId="0" borderId="4" xfId="0" applyFont="1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49" fontId="11" fillId="2" borderId="1" xfId="1" applyNumberFormat="1" applyFont="1" applyFill="1" applyBorder="1" applyAlignment="1" applyProtection="1">
      <alignment horizontal="left"/>
      <protection locked="0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top"/>
    </xf>
    <xf numFmtId="0" fontId="14" fillId="0" borderId="1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41</xdr:row>
          <xdr:rowOff>123825</xdr:rowOff>
        </xdr:from>
        <xdr:to>
          <xdr:col>6</xdr:col>
          <xdr:colOff>333375</xdr:colOff>
          <xdr:row>43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41</xdr:row>
          <xdr:rowOff>133350</xdr:rowOff>
        </xdr:from>
        <xdr:to>
          <xdr:col>6</xdr:col>
          <xdr:colOff>828675</xdr:colOff>
          <xdr:row>43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48"/>
  <sheetViews>
    <sheetView tabSelected="1" zoomScaleNormal="100" workbookViewId="0"/>
  </sheetViews>
  <sheetFormatPr defaultRowHeight="15" x14ac:dyDescent="0.25"/>
  <cols>
    <col min="1" max="1" width="13.42578125" customWidth="1"/>
    <col min="2" max="2" width="12.85546875" customWidth="1"/>
    <col min="3" max="3" width="13.42578125" customWidth="1"/>
    <col min="4" max="4" width="14.140625" customWidth="1"/>
    <col min="5" max="5" width="13.42578125" customWidth="1"/>
    <col min="6" max="7" width="12.7109375" customWidth="1"/>
    <col min="8" max="8" width="11.28515625" customWidth="1"/>
    <col min="9" max="9" width="23.42578125" customWidth="1"/>
    <col min="10" max="13" width="8.7109375" customWidth="1"/>
    <col min="14" max="14" width="17" bestFit="1" customWidth="1"/>
    <col min="15" max="17" width="8.7109375" customWidth="1"/>
    <col min="18" max="18" width="3.42578125" customWidth="1"/>
    <col min="19" max="19" width="4.140625" customWidth="1"/>
    <col min="20" max="35" width="8.7109375" customWidth="1"/>
  </cols>
  <sheetData>
    <row r="1" spans="1:13" ht="18.75" x14ac:dyDescent="0.3">
      <c r="A1" s="2" t="s">
        <v>110</v>
      </c>
      <c r="B1" s="42"/>
      <c r="C1" s="42"/>
      <c r="D1" s="42"/>
      <c r="E1" s="42"/>
      <c r="F1" s="42"/>
      <c r="G1" s="42"/>
      <c r="H1" s="42"/>
      <c r="I1" s="43" t="s">
        <v>53</v>
      </c>
      <c r="M1" s="33"/>
    </row>
    <row r="2" spans="1:13" ht="15.75" x14ac:dyDescent="0.25">
      <c r="A2" s="56" t="s">
        <v>25</v>
      </c>
      <c r="B2" s="35"/>
      <c r="D2" s="57"/>
      <c r="E2" s="57"/>
      <c r="M2" s="33"/>
    </row>
    <row r="3" spans="1:13" ht="15.75" customHeight="1" x14ac:dyDescent="0.25">
      <c r="F3" s="175" t="s">
        <v>14</v>
      </c>
      <c r="G3" s="176"/>
      <c r="H3" s="176"/>
      <c r="I3" s="177"/>
    </row>
    <row r="4" spans="1:13" ht="15.75" customHeight="1" x14ac:dyDescent="0.25">
      <c r="A4" s="140" t="s">
        <v>16</v>
      </c>
      <c r="B4" s="141"/>
      <c r="C4" s="141"/>
      <c r="D4" s="141"/>
      <c r="E4" s="141"/>
      <c r="F4" s="178" t="s">
        <v>70</v>
      </c>
      <c r="G4" s="178"/>
      <c r="H4" s="179" t="s">
        <v>71</v>
      </c>
      <c r="I4" s="178" t="s">
        <v>67</v>
      </c>
    </row>
    <row r="5" spans="1:13" x14ac:dyDescent="0.25">
      <c r="A5" s="143"/>
      <c r="B5" s="144"/>
      <c r="C5" s="144"/>
      <c r="D5" s="144"/>
      <c r="E5" s="145"/>
      <c r="F5" s="178"/>
      <c r="G5" s="178"/>
      <c r="H5" s="179"/>
      <c r="I5" s="178"/>
    </row>
    <row r="6" spans="1:13" ht="15.75" x14ac:dyDescent="0.25">
      <c r="A6" s="140" t="s">
        <v>17</v>
      </c>
      <c r="B6" s="141"/>
      <c r="C6" s="141"/>
      <c r="D6" s="141"/>
      <c r="E6" s="142"/>
      <c r="G6" s="83"/>
    </row>
    <row r="7" spans="1:13" x14ac:dyDescent="0.25">
      <c r="A7" s="143"/>
      <c r="B7" s="144"/>
      <c r="C7" s="144"/>
      <c r="D7" s="144"/>
      <c r="E7" s="145"/>
      <c r="I7" s="36" t="s">
        <v>43</v>
      </c>
    </row>
    <row r="8" spans="1:13" x14ac:dyDescent="0.25">
      <c r="A8" s="69" t="s">
        <v>18</v>
      </c>
      <c r="B8" s="70"/>
      <c r="C8" s="70"/>
      <c r="D8" s="70"/>
      <c r="E8" s="71"/>
      <c r="G8" s="84" t="s">
        <v>8</v>
      </c>
      <c r="H8" s="85" t="e">
        <f>VLOOKUP(I8,N201:P243,2,)</f>
        <v>#N/A</v>
      </c>
      <c r="I8" s="58"/>
    </row>
    <row r="9" spans="1:13" x14ac:dyDescent="0.25">
      <c r="A9" s="143"/>
      <c r="B9" s="144"/>
      <c r="C9" s="144"/>
      <c r="D9" s="144"/>
      <c r="E9" s="145"/>
      <c r="F9" s="44"/>
      <c r="G9" s="84" t="s">
        <v>54</v>
      </c>
      <c r="H9" s="85" t="e">
        <f>VLOOKUP(I8,N201:P243,3,)</f>
        <v>#N/A</v>
      </c>
    </row>
    <row r="10" spans="1:13" x14ac:dyDescent="0.25">
      <c r="A10" s="72" t="s">
        <v>19</v>
      </c>
      <c r="B10" s="73"/>
      <c r="C10" s="73"/>
      <c r="D10" s="73"/>
      <c r="E10" s="74"/>
      <c r="G10" s="82" t="s">
        <v>55</v>
      </c>
      <c r="H10" s="85" t="e">
        <f>VLOOKUP(I8,N201:Q243,4,)</f>
        <v>#N/A</v>
      </c>
    </row>
    <row r="11" spans="1:13" x14ac:dyDescent="0.25">
      <c r="A11" s="146"/>
      <c r="B11" s="147"/>
      <c r="C11" s="147"/>
      <c r="D11" s="147"/>
      <c r="E11" s="148"/>
      <c r="F11" s="149" t="s">
        <v>74</v>
      </c>
      <c r="G11" s="150"/>
      <c r="H11" s="150"/>
      <c r="I11" s="150"/>
    </row>
    <row r="12" spans="1:13" x14ac:dyDescent="0.25">
      <c r="A12" s="75" t="s">
        <v>20</v>
      </c>
      <c r="B12" s="76"/>
      <c r="C12" s="76"/>
      <c r="D12" s="76"/>
      <c r="E12" s="77"/>
      <c r="F12" s="78" t="s">
        <v>22</v>
      </c>
      <c r="G12" s="79"/>
      <c r="H12" s="80"/>
      <c r="I12" s="71"/>
    </row>
    <row r="13" spans="1:13" x14ac:dyDescent="0.25">
      <c r="A13" s="151"/>
      <c r="B13" s="147"/>
      <c r="C13" s="147"/>
      <c r="D13" s="147"/>
      <c r="E13" s="148"/>
      <c r="F13" s="152"/>
      <c r="G13" s="153"/>
      <c r="H13" s="153"/>
      <c r="I13" s="154"/>
    </row>
    <row r="14" spans="1:13" x14ac:dyDescent="0.25">
      <c r="A14" s="75" t="s">
        <v>21</v>
      </c>
      <c r="B14" s="76"/>
      <c r="C14" s="76"/>
      <c r="D14" s="76"/>
      <c r="E14" s="77"/>
      <c r="F14" s="78" t="s">
        <v>23</v>
      </c>
      <c r="G14" s="79"/>
      <c r="H14" s="80"/>
      <c r="I14" s="71"/>
    </row>
    <row r="15" spans="1:13" x14ac:dyDescent="0.25">
      <c r="A15" s="151"/>
      <c r="B15" s="147"/>
      <c r="C15" s="147"/>
      <c r="D15" s="147"/>
      <c r="E15" s="148"/>
      <c r="F15" s="152"/>
      <c r="G15" s="153"/>
      <c r="H15" s="153"/>
      <c r="I15" s="154"/>
    </row>
    <row r="16" spans="1:13" x14ac:dyDescent="0.25">
      <c r="A16" s="159" t="s">
        <v>28</v>
      </c>
      <c r="B16" s="160"/>
      <c r="C16" s="160"/>
      <c r="D16" s="160"/>
      <c r="E16" s="161"/>
      <c r="F16" s="45" t="s">
        <v>12</v>
      </c>
      <c r="G16" s="37"/>
      <c r="H16" s="38"/>
      <c r="I16" s="39"/>
    </row>
    <row r="17" spans="1:9" x14ac:dyDescent="0.25">
      <c r="A17" s="162"/>
      <c r="B17" s="163"/>
      <c r="C17" s="163"/>
      <c r="D17" s="163"/>
      <c r="E17" s="164"/>
      <c r="F17" s="152"/>
      <c r="G17" s="153"/>
      <c r="H17" s="153"/>
      <c r="I17" s="154"/>
    </row>
    <row r="18" spans="1:9" ht="15" customHeight="1" x14ac:dyDescent="0.25">
      <c r="A18" s="162"/>
      <c r="B18" s="163"/>
      <c r="C18" s="163"/>
      <c r="D18" s="163"/>
      <c r="E18" s="164"/>
      <c r="F18" s="59" t="s">
        <v>15</v>
      </c>
      <c r="G18" s="60"/>
      <c r="H18" s="60"/>
      <c r="I18" s="61"/>
    </row>
    <row r="19" spans="1:9" x14ac:dyDescent="0.25">
      <c r="A19" s="162"/>
      <c r="B19" s="163"/>
      <c r="C19" s="163"/>
      <c r="D19" s="163"/>
      <c r="E19" s="164"/>
      <c r="F19" s="168"/>
      <c r="G19" s="169"/>
      <c r="H19" s="169"/>
      <c r="I19" s="170"/>
    </row>
    <row r="20" spans="1:9" x14ac:dyDescent="0.25">
      <c r="A20" s="165"/>
      <c r="B20" s="166"/>
      <c r="C20" s="166"/>
      <c r="D20" s="166"/>
      <c r="E20" s="167"/>
      <c r="F20" s="171"/>
      <c r="G20" s="172"/>
      <c r="H20" s="172"/>
      <c r="I20" s="173"/>
    </row>
    <row r="21" spans="1:9" ht="9.75" customHeight="1" x14ac:dyDescent="0.25">
      <c r="I21" s="34"/>
    </row>
    <row r="22" spans="1:9" ht="15.75" x14ac:dyDescent="0.25">
      <c r="A22" s="46" t="s">
        <v>73</v>
      </c>
      <c r="I22" s="34"/>
    </row>
    <row r="23" spans="1:9" s="1" customFormat="1" ht="25.5" x14ac:dyDescent="0.2">
      <c r="A23" s="68" t="s">
        <v>0</v>
      </c>
      <c r="B23" s="5" t="s">
        <v>83</v>
      </c>
      <c r="C23" s="5" t="s">
        <v>1</v>
      </c>
      <c r="D23" s="5" t="s">
        <v>61</v>
      </c>
      <c r="E23" s="5" t="s">
        <v>7</v>
      </c>
      <c r="F23" s="5" t="s">
        <v>1</v>
      </c>
      <c r="G23" s="5" t="s">
        <v>62</v>
      </c>
      <c r="H23" s="5" t="s">
        <v>68</v>
      </c>
      <c r="I23" s="81" t="s">
        <v>2</v>
      </c>
    </row>
    <row r="24" spans="1:9" s="1" customFormat="1" ht="12.75" x14ac:dyDescent="0.2">
      <c r="A24" s="6"/>
      <c r="B24" s="7"/>
      <c r="C24" s="8" t="str">
        <f>IF(ISBLANK(B24),"",IF(B24&lt;=6,0.25,IF(B24&lt;=12,0.5,IF(B24&lt;=18,0.75,1))))</f>
        <v/>
      </c>
      <c r="D24" s="9" t="str">
        <f t="shared" ref="D24:D30" si="0">IF(ISBLANK(A24),"",C24*MealRate)</f>
        <v/>
      </c>
      <c r="E24" s="10"/>
      <c r="F24" s="8" t="str">
        <f>IF(ISBLANK(A24),"",IF(E24="Y", 0.5,1))</f>
        <v/>
      </c>
      <c r="G24" s="11" t="str">
        <f>IF(ISBLANK(A24),"",F24*D24)</f>
        <v/>
      </c>
      <c r="H24" s="11" t="str">
        <f t="shared" ref="H24:H30" si="1">IF(ISBLANK(A24),"",5)</f>
        <v/>
      </c>
      <c r="I24" s="13"/>
    </row>
    <row r="25" spans="1:9" s="1" customFormat="1" ht="12.75" x14ac:dyDescent="0.2">
      <c r="A25" s="14"/>
      <c r="B25" s="15"/>
      <c r="C25" s="16" t="str">
        <f t="shared" ref="C25:C30" si="2">IF(ISBLANK(B25),"",IF(B25&lt;=6,0.25,IF(B25&lt;=12,0.5,IF(B25&lt;=18,0.75,1))))</f>
        <v/>
      </c>
      <c r="D25" s="17" t="str">
        <f t="shared" si="0"/>
        <v/>
      </c>
      <c r="E25" s="18"/>
      <c r="F25" s="16" t="str">
        <f t="shared" ref="F25:F30" si="3">IF(ISBLANK(A25),"",IF(E25="Y", 0.5,1))</f>
        <v/>
      </c>
      <c r="G25" s="19" t="str">
        <f t="shared" ref="G25:G30" si="4">IF(ISBLANK(A25),"",F25*D25)</f>
        <v/>
      </c>
      <c r="H25" s="19" t="str">
        <f t="shared" si="1"/>
        <v/>
      </c>
      <c r="I25" s="21"/>
    </row>
    <row r="26" spans="1:9" s="1" customFormat="1" ht="12.75" x14ac:dyDescent="0.2">
      <c r="A26" s="14"/>
      <c r="B26" s="15"/>
      <c r="C26" s="16" t="str">
        <f t="shared" si="2"/>
        <v/>
      </c>
      <c r="D26" s="17" t="str">
        <f t="shared" si="0"/>
        <v/>
      </c>
      <c r="E26" s="18"/>
      <c r="F26" s="16" t="str">
        <f t="shared" si="3"/>
        <v/>
      </c>
      <c r="G26" s="19" t="str">
        <f t="shared" si="4"/>
        <v/>
      </c>
      <c r="H26" s="19" t="str">
        <f t="shared" si="1"/>
        <v/>
      </c>
      <c r="I26" s="21"/>
    </row>
    <row r="27" spans="1:9" s="1" customFormat="1" ht="12.75" x14ac:dyDescent="0.2">
      <c r="A27" s="14"/>
      <c r="B27" s="15"/>
      <c r="C27" s="16" t="str">
        <f t="shared" si="2"/>
        <v/>
      </c>
      <c r="D27" s="17" t="str">
        <f t="shared" si="0"/>
        <v/>
      </c>
      <c r="E27" s="18"/>
      <c r="F27" s="16" t="str">
        <f t="shared" si="3"/>
        <v/>
      </c>
      <c r="G27" s="19" t="str">
        <f t="shared" si="4"/>
        <v/>
      </c>
      <c r="H27" s="19" t="str">
        <f t="shared" si="1"/>
        <v/>
      </c>
      <c r="I27" s="21"/>
    </row>
    <row r="28" spans="1:9" s="1" customFormat="1" ht="12.75" x14ac:dyDescent="0.2">
      <c r="A28" s="14"/>
      <c r="B28" s="15"/>
      <c r="C28" s="16" t="str">
        <f t="shared" si="2"/>
        <v/>
      </c>
      <c r="D28" s="17" t="str">
        <f t="shared" si="0"/>
        <v/>
      </c>
      <c r="E28" s="18"/>
      <c r="F28" s="16" t="str">
        <f t="shared" si="3"/>
        <v/>
      </c>
      <c r="G28" s="19" t="str">
        <f t="shared" si="4"/>
        <v/>
      </c>
      <c r="H28" s="19" t="str">
        <f t="shared" si="1"/>
        <v/>
      </c>
      <c r="I28" s="21"/>
    </row>
    <row r="29" spans="1:9" s="1" customFormat="1" ht="12.75" x14ac:dyDescent="0.2">
      <c r="A29" s="14"/>
      <c r="B29" s="15"/>
      <c r="C29" s="16" t="str">
        <f t="shared" si="2"/>
        <v/>
      </c>
      <c r="D29" s="17" t="str">
        <f t="shared" si="0"/>
        <v/>
      </c>
      <c r="E29" s="18"/>
      <c r="F29" s="16" t="str">
        <f t="shared" si="3"/>
        <v/>
      </c>
      <c r="G29" s="19" t="str">
        <f t="shared" si="4"/>
        <v/>
      </c>
      <c r="H29" s="19" t="str">
        <f t="shared" si="1"/>
        <v/>
      </c>
      <c r="I29" s="21"/>
    </row>
    <row r="30" spans="1:9" s="1" customFormat="1" ht="12.75" x14ac:dyDescent="0.2">
      <c r="A30" s="22"/>
      <c r="B30" s="23"/>
      <c r="C30" s="24" t="str">
        <f t="shared" si="2"/>
        <v/>
      </c>
      <c r="D30" s="25" t="str">
        <f t="shared" si="0"/>
        <v/>
      </c>
      <c r="E30" s="26"/>
      <c r="F30" s="24" t="str">
        <f t="shared" si="3"/>
        <v/>
      </c>
      <c r="G30" s="27" t="str">
        <f t="shared" si="4"/>
        <v/>
      </c>
      <c r="H30" s="27" t="str">
        <f t="shared" si="1"/>
        <v/>
      </c>
      <c r="I30" s="29"/>
    </row>
    <row r="31" spans="1:9" s="1" customFormat="1" x14ac:dyDescent="0.25">
      <c r="A31" s="30"/>
      <c r="B31" s="30"/>
      <c r="C31" s="30"/>
      <c r="D31" s="30"/>
      <c r="E31" s="30"/>
      <c r="F31" s="82" t="s">
        <v>79</v>
      </c>
      <c r="G31" s="55">
        <f>SUM(G24:G30)</f>
        <v>0</v>
      </c>
      <c r="H31" s="55">
        <f>SUM(H24:H30)</f>
        <v>0</v>
      </c>
      <c r="I31" s="30"/>
    </row>
    <row r="32" spans="1:9" s="1" customFormat="1" ht="9.75" customHeight="1" x14ac:dyDescent="0.25">
      <c r="A32" s="30"/>
      <c r="B32" s="30"/>
      <c r="C32" s="30"/>
      <c r="D32" s="30"/>
      <c r="E32" s="30"/>
      <c r="F32" s="82"/>
      <c r="G32" s="55"/>
      <c r="H32" s="32"/>
      <c r="I32" s="30"/>
    </row>
    <row r="33" spans="1:18" ht="15.75" x14ac:dyDescent="0.25">
      <c r="A33" s="46" t="s">
        <v>24</v>
      </c>
    </row>
    <row r="34" spans="1:18" s="1" customFormat="1" ht="14.45" customHeight="1" x14ac:dyDescent="0.2">
      <c r="A34" s="4" t="s">
        <v>0</v>
      </c>
      <c r="B34" s="3" t="s">
        <v>4</v>
      </c>
      <c r="C34" s="3" t="s">
        <v>5</v>
      </c>
      <c r="D34" s="3" t="s">
        <v>6</v>
      </c>
      <c r="E34" s="99" t="s">
        <v>76</v>
      </c>
      <c r="F34" s="100"/>
      <c r="G34" s="100"/>
      <c r="H34" s="3" t="s">
        <v>3</v>
      </c>
      <c r="I34" s="4" t="s">
        <v>2</v>
      </c>
    </row>
    <row r="35" spans="1:18" s="1" customFormat="1" ht="14.45" customHeight="1" x14ac:dyDescent="0.2">
      <c r="A35" s="6"/>
      <c r="B35" s="12"/>
      <c r="C35" s="12"/>
      <c r="D35" s="94"/>
      <c r="E35" s="157"/>
      <c r="F35" s="157"/>
      <c r="G35" s="157"/>
      <c r="H35" s="9">
        <f t="shared" ref="H35:H40" si="5">SUM(B35:D35)</f>
        <v>0</v>
      </c>
      <c r="I35" s="13"/>
    </row>
    <row r="36" spans="1:18" s="1" customFormat="1" ht="14.45" customHeight="1" x14ac:dyDescent="0.2">
      <c r="A36" s="14"/>
      <c r="B36" s="20"/>
      <c r="C36" s="20"/>
      <c r="D36" s="95"/>
      <c r="E36" s="158"/>
      <c r="F36" s="158"/>
      <c r="G36" s="158"/>
      <c r="H36" s="17">
        <f t="shared" si="5"/>
        <v>0</v>
      </c>
      <c r="I36" s="21"/>
    </row>
    <row r="37" spans="1:18" s="1" customFormat="1" ht="12.75" x14ac:dyDescent="0.2">
      <c r="A37" s="14"/>
      <c r="B37" s="20"/>
      <c r="C37" s="20"/>
      <c r="D37" s="20"/>
      <c r="E37" s="158"/>
      <c r="F37" s="158"/>
      <c r="G37" s="158"/>
      <c r="H37" s="17">
        <f t="shared" si="5"/>
        <v>0</v>
      </c>
      <c r="I37" s="21"/>
    </row>
    <row r="38" spans="1:18" s="1" customFormat="1" ht="12.75" x14ac:dyDescent="0.2">
      <c r="A38" s="14"/>
      <c r="B38" s="20"/>
      <c r="C38" s="20"/>
      <c r="D38" s="20"/>
      <c r="E38" s="158"/>
      <c r="F38" s="158"/>
      <c r="G38" s="158"/>
      <c r="H38" s="17">
        <f t="shared" si="5"/>
        <v>0</v>
      </c>
      <c r="I38" s="21"/>
    </row>
    <row r="39" spans="1:18" s="1" customFormat="1" ht="12.75" x14ac:dyDescent="0.2">
      <c r="A39" s="14"/>
      <c r="B39" s="20"/>
      <c r="C39" s="20"/>
      <c r="D39" s="20"/>
      <c r="E39" s="158"/>
      <c r="F39" s="158"/>
      <c r="G39" s="158"/>
      <c r="H39" s="17">
        <f t="shared" si="5"/>
        <v>0</v>
      </c>
      <c r="I39" s="21"/>
    </row>
    <row r="40" spans="1:18" s="1" customFormat="1" ht="12.75" x14ac:dyDescent="0.2">
      <c r="A40" s="22"/>
      <c r="B40" s="28"/>
      <c r="C40" s="28"/>
      <c r="D40" s="28"/>
      <c r="E40" s="174"/>
      <c r="F40" s="174"/>
      <c r="G40" s="174"/>
      <c r="H40" s="25">
        <f t="shared" si="5"/>
        <v>0</v>
      </c>
      <c r="I40" s="29"/>
    </row>
    <row r="41" spans="1:18" s="1" customFormat="1" x14ac:dyDescent="0.25">
      <c r="A41" s="30"/>
      <c r="B41" s="30"/>
      <c r="C41" s="30"/>
      <c r="D41" s="30"/>
      <c r="E41" s="30"/>
      <c r="F41" s="30"/>
      <c r="G41" s="82" t="s">
        <v>80</v>
      </c>
      <c r="H41" s="55">
        <f>SUM(H35:H40)</f>
        <v>0</v>
      </c>
      <c r="I41" s="30"/>
      <c r="N41" s="155"/>
      <c r="O41" s="155"/>
      <c r="P41" s="155"/>
      <c r="Q41" s="155"/>
      <c r="R41" s="155"/>
    </row>
    <row r="42" spans="1:18" s="1" customFormat="1" ht="12.75" customHeight="1" x14ac:dyDescent="0.2">
      <c r="A42" s="156" t="s">
        <v>89</v>
      </c>
      <c r="B42" s="156"/>
      <c r="C42" s="156"/>
      <c r="D42" s="156"/>
      <c r="E42" s="156"/>
      <c r="F42" s="156"/>
      <c r="G42" s="104"/>
      <c r="H42" s="104"/>
      <c r="I42" s="30"/>
      <c r="N42" s="102"/>
      <c r="O42" s="102"/>
      <c r="P42" s="102"/>
      <c r="Q42" s="102"/>
      <c r="R42" s="102"/>
    </row>
    <row r="43" spans="1:18" s="1" customFormat="1" ht="12.75" x14ac:dyDescent="0.2">
      <c r="A43" s="156"/>
      <c r="B43" s="156"/>
      <c r="C43" s="156"/>
      <c r="D43" s="156"/>
      <c r="E43" s="156"/>
      <c r="F43" s="156"/>
      <c r="G43" s="105" t="s">
        <v>88</v>
      </c>
      <c r="H43" s="105"/>
      <c r="I43" s="30"/>
      <c r="N43" s="102"/>
      <c r="O43" s="102"/>
      <c r="P43" s="102"/>
      <c r="Q43" s="102"/>
      <c r="R43" s="102"/>
    </row>
    <row r="44" spans="1:18" s="1" customFormat="1" ht="11.25" customHeight="1" x14ac:dyDescent="0.25">
      <c r="A44" s="102"/>
      <c r="B44" s="102"/>
      <c r="C44" s="102"/>
      <c r="D44" s="102"/>
      <c r="E44" s="102"/>
      <c r="F44" s="102"/>
      <c r="G44" s="82"/>
      <c r="H44" s="55"/>
      <c r="I44" s="30"/>
      <c r="N44" s="102"/>
      <c r="O44" s="102"/>
      <c r="P44" s="102"/>
      <c r="Q44" s="102"/>
      <c r="R44" s="102"/>
    </row>
    <row r="45" spans="1:18" s="1" customFormat="1" ht="16.5" customHeight="1" x14ac:dyDescent="0.25">
      <c r="A45" s="82" t="s">
        <v>60</v>
      </c>
      <c r="B45" s="54"/>
      <c r="C45" s="30"/>
      <c r="D45" s="30"/>
      <c r="E45" s="82" t="s">
        <v>27</v>
      </c>
      <c r="F45" s="44" t="s">
        <v>81</v>
      </c>
      <c r="G45" s="31"/>
      <c r="H45" s="32"/>
      <c r="I45" s="30"/>
      <c r="N45" s="103"/>
      <c r="O45" s="103"/>
      <c r="P45" s="103"/>
      <c r="Q45" s="103"/>
      <c r="R45" s="103"/>
    </row>
    <row r="46" spans="1:18" s="1" customFormat="1" ht="16.5" customHeight="1" x14ac:dyDescent="0.25">
      <c r="C46" s="30"/>
      <c r="D46" s="82" t="s">
        <v>57</v>
      </c>
      <c r="E46" s="89"/>
      <c r="F46" s="117"/>
      <c r="G46" s="117"/>
      <c r="H46" s="117"/>
      <c r="I46" s="87"/>
      <c r="N46" s="103"/>
      <c r="O46" s="103"/>
      <c r="P46" s="103"/>
      <c r="Q46" s="103"/>
      <c r="R46" s="103"/>
    </row>
    <row r="47" spans="1:18" s="1" customFormat="1" ht="16.5" customHeight="1" x14ac:dyDescent="0.25">
      <c r="A47" s="86" t="s">
        <v>75</v>
      </c>
      <c r="B47" s="52"/>
      <c r="C47" s="30"/>
      <c r="D47" s="82" t="s">
        <v>65</v>
      </c>
      <c r="E47" s="89"/>
      <c r="F47" s="117"/>
      <c r="G47" s="117"/>
      <c r="H47" s="117"/>
      <c r="I47" s="87"/>
      <c r="N47" s="103"/>
      <c r="O47" s="103"/>
      <c r="P47" s="103"/>
      <c r="Q47" s="103"/>
      <c r="R47" s="103"/>
    </row>
    <row r="48" spans="1:18" s="1" customFormat="1" ht="16.5" customHeight="1" x14ac:dyDescent="0.25">
      <c r="A48" s="96"/>
      <c r="B48" s="51"/>
      <c r="C48" s="30"/>
      <c r="D48" s="82" t="s">
        <v>69</v>
      </c>
      <c r="E48" s="89"/>
      <c r="F48" s="118"/>
      <c r="G48" s="118"/>
      <c r="H48" s="118"/>
      <c r="I48" s="88"/>
    </row>
    <row r="49" spans="1:13" s="1" customFormat="1" ht="16.5" customHeight="1" x14ac:dyDescent="0.25">
      <c r="A49" s="97"/>
      <c r="B49" s="51"/>
      <c r="C49" s="30"/>
      <c r="D49" s="82" t="s">
        <v>58</v>
      </c>
      <c r="E49" s="89"/>
      <c r="F49" s="117"/>
      <c r="G49" s="117"/>
      <c r="H49" s="117"/>
      <c r="I49" s="87"/>
    </row>
    <row r="50" spans="1:13" s="1" customFormat="1" ht="16.5" customHeight="1" x14ac:dyDescent="0.25">
      <c r="A50" s="98"/>
      <c r="B50" s="51"/>
      <c r="C50" s="30"/>
      <c r="D50" s="82" t="s">
        <v>59</v>
      </c>
      <c r="E50" s="89"/>
      <c r="F50" s="117"/>
      <c r="G50" s="117"/>
      <c r="H50" s="117"/>
      <c r="I50" s="87"/>
    </row>
    <row r="51" spans="1:13" s="1" customFormat="1" ht="16.5" customHeight="1" x14ac:dyDescent="0.25">
      <c r="A51" s="44" t="s">
        <v>77</v>
      </c>
      <c r="B51" s="53">
        <f>SUM(B48:B50)</f>
        <v>0</v>
      </c>
      <c r="C51" s="30"/>
      <c r="D51" s="82" t="s">
        <v>78</v>
      </c>
      <c r="E51" s="53">
        <f>SUM(E46:E50)</f>
        <v>0</v>
      </c>
      <c r="F51" s="30"/>
      <c r="G51" s="31"/>
    </row>
    <row r="52" spans="1:13" s="1" customFormat="1" ht="16.5" customHeight="1" thickBot="1" x14ac:dyDescent="0.3">
      <c r="A52" s="30"/>
      <c r="B52" s="30"/>
      <c r="C52" s="30"/>
      <c r="D52" s="30"/>
      <c r="E52" s="30"/>
      <c r="F52" s="30"/>
      <c r="H52" s="101">
        <f>G31+H31+H41+B45+B51+E51</f>
        <v>0</v>
      </c>
      <c r="I52" s="30"/>
    </row>
    <row r="53" spans="1:13" s="1" customFormat="1" ht="17.25" customHeight="1" thickTop="1" x14ac:dyDescent="0.25">
      <c r="A53" s="30"/>
      <c r="B53" s="30"/>
      <c r="C53" s="30"/>
      <c r="D53" s="30"/>
      <c r="E53" s="30"/>
      <c r="F53" s="30"/>
      <c r="G53" s="44" t="s">
        <v>82</v>
      </c>
      <c r="I53" s="30"/>
    </row>
    <row r="54" spans="1:13" ht="15.75" x14ac:dyDescent="0.25">
      <c r="A54" s="46" t="s">
        <v>26</v>
      </c>
    </row>
    <row r="55" spans="1:13" ht="15.75" x14ac:dyDescent="0.25">
      <c r="A55" s="47" t="s">
        <v>9</v>
      </c>
      <c r="B55" s="40"/>
      <c r="C55" s="41"/>
      <c r="D55" s="47" t="s">
        <v>0</v>
      </c>
      <c r="E55" s="41"/>
      <c r="F55" s="47" t="s">
        <v>64</v>
      </c>
      <c r="G55" s="40"/>
      <c r="H55" s="41"/>
      <c r="I55" s="48" t="s">
        <v>0</v>
      </c>
      <c r="J55" s="35"/>
    </row>
    <row r="56" spans="1:13" ht="20.25" customHeight="1" x14ac:dyDescent="0.25">
      <c r="A56" s="135"/>
      <c r="B56" s="136"/>
      <c r="C56" s="137"/>
      <c r="D56" s="138"/>
      <c r="E56" s="139"/>
      <c r="F56" s="119"/>
      <c r="G56" s="120"/>
      <c r="H56" s="121"/>
      <c r="I56" s="67"/>
      <c r="J56" s="35"/>
    </row>
    <row r="57" spans="1:13" ht="15.75" x14ac:dyDescent="0.25">
      <c r="A57" s="50" t="s">
        <v>10</v>
      </c>
      <c r="B57" s="62"/>
      <c r="C57" s="63"/>
      <c r="D57" s="50" t="s">
        <v>0</v>
      </c>
      <c r="E57" s="63"/>
      <c r="F57" s="50" t="s">
        <v>11</v>
      </c>
      <c r="G57" s="62"/>
      <c r="H57" s="63"/>
      <c r="I57" s="49" t="s">
        <v>0</v>
      </c>
      <c r="J57" s="35"/>
    </row>
    <row r="58" spans="1:13" ht="20.25" customHeight="1" x14ac:dyDescent="0.25">
      <c r="A58" s="122"/>
      <c r="B58" s="123"/>
      <c r="C58" s="124"/>
      <c r="D58" s="125"/>
      <c r="E58" s="126"/>
      <c r="F58" s="119"/>
      <c r="G58" s="120"/>
      <c r="H58" s="121"/>
      <c r="I58" s="67"/>
      <c r="J58" s="35"/>
    </row>
    <row r="59" spans="1:13" ht="15.75" x14ac:dyDescent="0.25">
      <c r="A59" s="47" t="s">
        <v>56</v>
      </c>
      <c r="B59" s="40"/>
      <c r="C59" s="40"/>
      <c r="D59" s="47" t="s">
        <v>0</v>
      </c>
      <c r="E59" s="41"/>
      <c r="F59" s="64" t="s">
        <v>13</v>
      </c>
      <c r="G59" s="40"/>
      <c r="H59" s="40"/>
      <c r="I59" s="41"/>
      <c r="J59" s="35"/>
    </row>
    <row r="60" spans="1:13" ht="20.25" customHeight="1" x14ac:dyDescent="0.25">
      <c r="A60" s="127"/>
      <c r="B60" s="128"/>
      <c r="C60" s="129"/>
      <c r="D60" s="130"/>
      <c r="E60" s="131"/>
      <c r="F60" s="132"/>
      <c r="G60" s="133"/>
      <c r="H60" s="133"/>
      <c r="I60" s="134"/>
      <c r="J60" s="35"/>
    </row>
    <row r="61" spans="1:13" ht="18.75" customHeight="1" x14ac:dyDescent="0.25">
      <c r="A61" s="92" t="s">
        <v>63</v>
      </c>
      <c r="B61" s="90"/>
      <c r="C61" s="90"/>
      <c r="D61" s="90"/>
      <c r="E61" s="90"/>
      <c r="F61" s="90"/>
      <c r="G61" s="90"/>
      <c r="H61" s="90"/>
      <c r="I61" s="90"/>
      <c r="J61" s="35"/>
    </row>
    <row r="62" spans="1:13" ht="9" customHeight="1" x14ac:dyDescent="0.25">
      <c r="A62" s="91"/>
      <c r="B62" s="91"/>
      <c r="C62" s="91"/>
      <c r="D62" s="91"/>
      <c r="E62" s="91"/>
      <c r="F62" s="91"/>
      <c r="G62" s="91"/>
      <c r="H62" s="91"/>
      <c r="I62" s="91"/>
      <c r="J62" s="35"/>
    </row>
    <row r="63" spans="1:13" ht="18.75" x14ac:dyDescent="0.3">
      <c r="A63" s="93" t="s">
        <v>72</v>
      </c>
      <c r="B63" s="65"/>
      <c r="C63" s="65"/>
      <c r="D63" s="65"/>
      <c r="E63" s="65"/>
      <c r="F63" s="65"/>
      <c r="G63" s="65"/>
      <c r="H63" s="65"/>
      <c r="I63" s="66"/>
      <c r="M63" s="33"/>
    </row>
    <row r="200" spans="12:20" x14ac:dyDescent="0.25">
      <c r="L200" s="82" t="s">
        <v>115</v>
      </c>
      <c r="N200" s="44"/>
      <c r="O200" s="44"/>
      <c r="P200" s="44"/>
      <c r="T200" t="s">
        <v>84</v>
      </c>
    </row>
    <row r="201" spans="12:20" x14ac:dyDescent="0.25">
      <c r="N201" s="108" t="s">
        <v>42</v>
      </c>
      <c r="O201" s="107">
        <v>99</v>
      </c>
      <c r="P201" s="107">
        <f>14+16+29</f>
        <v>59</v>
      </c>
      <c r="Q201" s="107">
        <v>5</v>
      </c>
      <c r="S201">
        <f>Q201+P201</f>
        <v>64</v>
      </c>
      <c r="T201" t="s">
        <v>109</v>
      </c>
    </row>
    <row r="202" spans="12:20" x14ac:dyDescent="0.25">
      <c r="N202" s="108" t="s">
        <v>35</v>
      </c>
      <c r="O202" s="107">
        <v>151</v>
      </c>
      <c r="P202" s="107">
        <f>17+18+34</f>
        <v>69</v>
      </c>
      <c r="Q202" s="107">
        <v>5</v>
      </c>
      <c r="S202" s="115">
        <f t="shared" ref="S202:S211" si="6">Q202+P202</f>
        <v>74</v>
      </c>
    </row>
    <row r="203" spans="12:20" x14ac:dyDescent="0.25">
      <c r="N203" s="108" t="s">
        <v>36</v>
      </c>
      <c r="O203" s="107">
        <v>137</v>
      </c>
      <c r="P203" s="107">
        <f>16+17+31</f>
        <v>64</v>
      </c>
      <c r="Q203" s="107">
        <v>5</v>
      </c>
      <c r="S203" s="115">
        <f t="shared" si="6"/>
        <v>69</v>
      </c>
      <c r="T203" t="s">
        <v>87</v>
      </c>
    </row>
    <row r="204" spans="12:20" x14ac:dyDescent="0.25">
      <c r="N204" s="108" t="s">
        <v>29</v>
      </c>
      <c r="O204" s="107">
        <v>122</v>
      </c>
      <c r="P204" s="107">
        <f>14+16+29</f>
        <v>59</v>
      </c>
      <c r="Q204" s="107">
        <v>5</v>
      </c>
      <c r="S204" s="115">
        <f t="shared" si="6"/>
        <v>64</v>
      </c>
    </row>
    <row r="205" spans="12:20" x14ac:dyDescent="0.25">
      <c r="N205" s="108" t="s">
        <v>37</v>
      </c>
      <c r="O205" s="107">
        <v>109</v>
      </c>
      <c r="P205" s="107">
        <v>59</v>
      </c>
      <c r="Q205" s="107">
        <v>5</v>
      </c>
      <c r="S205" s="115">
        <f t="shared" si="6"/>
        <v>64</v>
      </c>
    </row>
    <row r="206" spans="12:20" x14ac:dyDescent="0.25">
      <c r="N206" s="108" t="s">
        <v>44</v>
      </c>
      <c r="O206" s="107">
        <v>122</v>
      </c>
      <c r="P206" s="107">
        <f>14+16+29</f>
        <v>59</v>
      </c>
      <c r="Q206" s="107">
        <v>5</v>
      </c>
      <c r="S206" s="115">
        <f t="shared" si="6"/>
        <v>64</v>
      </c>
      <c r="T206" t="s">
        <v>85</v>
      </c>
    </row>
    <row r="207" spans="12:20" x14ac:dyDescent="0.25">
      <c r="N207" s="116" t="s">
        <v>128</v>
      </c>
      <c r="O207" s="114">
        <v>107</v>
      </c>
      <c r="P207" s="114">
        <v>54</v>
      </c>
      <c r="Q207" s="114">
        <v>5</v>
      </c>
      <c r="S207" s="115">
        <f t="shared" si="6"/>
        <v>59</v>
      </c>
      <c r="T207" t="s">
        <v>129</v>
      </c>
    </row>
    <row r="208" spans="12:20" x14ac:dyDescent="0.25">
      <c r="N208" s="108" t="s">
        <v>92</v>
      </c>
      <c r="O208" s="107">
        <v>105</v>
      </c>
      <c r="P208" s="107">
        <v>54</v>
      </c>
      <c r="Q208" s="107">
        <v>5</v>
      </c>
      <c r="S208">
        <f t="shared" si="6"/>
        <v>59</v>
      </c>
      <c r="T208" t="s">
        <v>86</v>
      </c>
    </row>
    <row r="209" spans="13:20" x14ac:dyDescent="0.25">
      <c r="N209" s="108" t="s">
        <v>46</v>
      </c>
      <c r="O209" s="107">
        <v>122</v>
      </c>
      <c r="P209" s="107">
        <f>14+16+29</f>
        <v>59</v>
      </c>
      <c r="Q209" s="107">
        <v>5</v>
      </c>
      <c r="S209">
        <f t="shared" si="6"/>
        <v>64</v>
      </c>
      <c r="T209" t="s">
        <v>85</v>
      </c>
    </row>
    <row r="210" spans="13:20" x14ac:dyDescent="0.25">
      <c r="N210" s="108" t="s">
        <v>45</v>
      </c>
      <c r="O210" s="107">
        <v>122</v>
      </c>
      <c r="P210" s="107">
        <f>14+16+29</f>
        <v>59</v>
      </c>
      <c r="Q210" s="107">
        <v>5</v>
      </c>
      <c r="S210">
        <f t="shared" si="6"/>
        <v>64</v>
      </c>
      <c r="T210" t="s">
        <v>85</v>
      </c>
    </row>
    <row r="211" spans="13:20" x14ac:dyDescent="0.25">
      <c r="N211" s="109" t="s">
        <v>94</v>
      </c>
      <c r="O211" s="113">
        <v>96</v>
      </c>
      <c r="P211" s="113">
        <f>13+15+26</f>
        <v>54</v>
      </c>
      <c r="Q211" s="113">
        <v>5</v>
      </c>
      <c r="S211">
        <f t="shared" si="6"/>
        <v>59</v>
      </c>
      <c r="T211" t="s">
        <v>95</v>
      </c>
    </row>
    <row r="212" spans="13:20" x14ac:dyDescent="0.25">
      <c r="N212" s="108" t="s">
        <v>90</v>
      </c>
      <c r="O212" s="114">
        <v>96</v>
      </c>
      <c r="P212" s="114">
        <f>13+15+26</f>
        <v>54</v>
      </c>
      <c r="Q212" s="114">
        <v>5</v>
      </c>
      <c r="S212">
        <f t="shared" ref="S212:S230" si="7">Q212+P212</f>
        <v>59</v>
      </c>
      <c r="T212" t="s">
        <v>105</v>
      </c>
    </row>
    <row r="213" spans="13:20" x14ac:dyDescent="0.25">
      <c r="N213" s="116" t="s">
        <v>126</v>
      </c>
      <c r="O213" s="114">
        <v>98</v>
      </c>
      <c r="P213" s="114">
        <v>54</v>
      </c>
      <c r="Q213" s="114">
        <v>5</v>
      </c>
      <c r="S213">
        <f t="shared" si="7"/>
        <v>59</v>
      </c>
      <c r="T213" t="s">
        <v>127</v>
      </c>
    </row>
    <row r="214" spans="13:20" x14ac:dyDescent="0.25">
      <c r="N214" s="116" t="s">
        <v>121</v>
      </c>
      <c r="O214" s="114">
        <v>98</v>
      </c>
      <c r="P214" s="114">
        <v>54</v>
      </c>
      <c r="Q214" s="114">
        <v>5</v>
      </c>
      <c r="S214">
        <f t="shared" si="7"/>
        <v>59</v>
      </c>
      <c r="T214" t="s">
        <v>120</v>
      </c>
    </row>
    <row r="215" spans="13:20" x14ac:dyDescent="0.25">
      <c r="N215" s="108" t="s">
        <v>38</v>
      </c>
      <c r="O215" s="114">
        <v>96</v>
      </c>
      <c r="P215" s="114">
        <f>13+15+26</f>
        <v>54</v>
      </c>
      <c r="Q215" s="114">
        <v>5</v>
      </c>
      <c r="S215">
        <f t="shared" si="7"/>
        <v>59</v>
      </c>
      <c r="T215" t="s">
        <v>106</v>
      </c>
    </row>
    <row r="216" spans="13:20" x14ac:dyDescent="0.25">
      <c r="N216" s="108" t="s">
        <v>50</v>
      </c>
      <c r="O216" s="114">
        <v>105</v>
      </c>
      <c r="P216" s="114">
        <v>54</v>
      </c>
      <c r="Q216" s="114">
        <v>5</v>
      </c>
      <c r="S216">
        <f t="shared" si="7"/>
        <v>59</v>
      </c>
      <c r="T216" t="s">
        <v>86</v>
      </c>
    </row>
    <row r="217" spans="13:20" x14ac:dyDescent="0.25">
      <c r="N217" s="108" t="s">
        <v>52</v>
      </c>
      <c r="O217" s="107">
        <v>137</v>
      </c>
      <c r="P217" s="107">
        <f>16+17+31</f>
        <v>64</v>
      </c>
      <c r="Q217" s="107">
        <v>5</v>
      </c>
      <c r="S217">
        <f t="shared" si="7"/>
        <v>69</v>
      </c>
      <c r="T217" t="s">
        <v>87</v>
      </c>
    </row>
    <row r="218" spans="13:20" x14ac:dyDescent="0.25">
      <c r="N218" s="108" t="s">
        <v>47</v>
      </c>
      <c r="O218" s="107">
        <v>122</v>
      </c>
      <c r="P218" s="107">
        <f>14+16+29</f>
        <v>59</v>
      </c>
      <c r="Q218" s="107">
        <v>5</v>
      </c>
      <c r="S218">
        <f t="shared" si="7"/>
        <v>64</v>
      </c>
      <c r="T218" t="s">
        <v>85</v>
      </c>
    </row>
    <row r="219" spans="13:20" x14ac:dyDescent="0.25">
      <c r="N219" s="108" t="s">
        <v>48</v>
      </c>
      <c r="O219" s="107">
        <v>122</v>
      </c>
      <c r="P219" s="107">
        <f>14+16+29</f>
        <v>59</v>
      </c>
      <c r="Q219" s="107">
        <v>5</v>
      </c>
      <c r="S219">
        <f t="shared" si="7"/>
        <v>64</v>
      </c>
      <c r="T219" t="s">
        <v>85</v>
      </c>
    </row>
    <row r="220" spans="13:20" x14ac:dyDescent="0.25">
      <c r="M220" s="33" t="s">
        <v>116</v>
      </c>
      <c r="N220" s="109" t="s">
        <v>96</v>
      </c>
      <c r="O220" s="110">
        <v>101</v>
      </c>
      <c r="P220" s="110">
        <v>59</v>
      </c>
      <c r="Q220" s="110">
        <v>5</v>
      </c>
      <c r="S220">
        <f t="shared" si="7"/>
        <v>64</v>
      </c>
      <c r="T220" t="s">
        <v>101</v>
      </c>
    </row>
    <row r="221" spans="13:20" x14ac:dyDescent="0.25">
      <c r="N221" s="108" t="s">
        <v>51</v>
      </c>
      <c r="O221" s="107">
        <v>137</v>
      </c>
      <c r="P221" s="107">
        <f>16+17+31</f>
        <v>64</v>
      </c>
      <c r="Q221" s="107">
        <v>5</v>
      </c>
      <c r="S221">
        <f t="shared" si="7"/>
        <v>69</v>
      </c>
      <c r="T221" t="s">
        <v>87</v>
      </c>
    </row>
    <row r="222" spans="13:20" x14ac:dyDescent="0.25">
      <c r="N222" s="108" t="s">
        <v>100</v>
      </c>
      <c r="O222" s="110">
        <v>96</v>
      </c>
      <c r="P222" s="110">
        <f>13+15+26</f>
        <v>54</v>
      </c>
      <c r="Q222" s="110">
        <v>5</v>
      </c>
      <c r="S222">
        <f t="shared" si="7"/>
        <v>59</v>
      </c>
      <c r="T222" t="s">
        <v>117</v>
      </c>
    </row>
    <row r="223" spans="13:20" x14ac:dyDescent="0.25">
      <c r="N223" s="108" t="s">
        <v>108</v>
      </c>
      <c r="O223" s="107">
        <v>99</v>
      </c>
      <c r="P223" s="107">
        <f>14+16+29</f>
        <v>59</v>
      </c>
      <c r="Q223" s="107">
        <v>5</v>
      </c>
      <c r="S223">
        <f t="shared" si="7"/>
        <v>64</v>
      </c>
      <c r="T223" t="s">
        <v>109</v>
      </c>
    </row>
    <row r="224" spans="13:20" x14ac:dyDescent="0.25">
      <c r="N224" s="116" t="s">
        <v>118</v>
      </c>
      <c r="O224" s="114">
        <v>98</v>
      </c>
      <c r="P224" s="114">
        <v>54</v>
      </c>
      <c r="Q224" s="114">
        <v>5</v>
      </c>
      <c r="S224">
        <f t="shared" si="7"/>
        <v>59</v>
      </c>
      <c r="T224" t="s">
        <v>119</v>
      </c>
    </row>
    <row r="225" spans="13:20" x14ac:dyDescent="0.25">
      <c r="N225" s="108" t="s">
        <v>49</v>
      </c>
      <c r="O225" s="107">
        <v>122</v>
      </c>
      <c r="P225" s="107">
        <f>14+16+29</f>
        <v>59</v>
      </c>
      <c r="Q225" s="107">
        <v>5</v>
      </c>
      <c r="S225">
        <f t="shared" si="7"/>
        <v>64</v>
      </c>
      <c r="T225" t="s">
        <v>85</v>
      </c>
    </row>
    <row r="226" spans="13:20" x14ac:dyDescent="0.25">
      <c r="N226" s="108" t="s">
        <v>39</v>
      </c>
      <c r="O226" s="113">
        <v>96</v>
      </c>
      <c r="P226" s="113">
        <f>13+15+26</f>
        <v>54</v>
      </c>
      <c r="Q226" s="113">
        <v>5</v>
      </c>
      <c r="S226">
        <f t="shared" si="7"/>
        <v>59</v>
      </c>
      <c r="T226" t="s">
        <v>114</v>
      </c>
    </row>
    <row r="227" spans="13:20" x14ac:dyDescent="0.25">
      <c r="M227" s="33"/>
      <c r="N227" s="108" t="s">
        <v>66</v>
      </c>
      <c r="O227" s="107">
        <v>111</v>
      </c>
      <c r="P227" s="107">
        <v>64</v>
      </c>
      <c r="Q227" s="107">
        <v>5</v>
      </c>
      <c r="S227">
        <f t="shared" si="7"/>
        <v>69</v>
      </c>
      <c r="T227" t="s">
        <v>93</v>
      </c>
    </row>
    <row r="228" spans="13:20" x14ac:dyDescent="0.25">
      <c r="M228" s="33"/>
      <c r="N228" s="108" t="s">
        <v>30</v>
      </c>
      <c r="O228" s="107">
        <v>163</v>
      </c>
      <c r="P228" s="107">
        <v>69</v>
      </c>
      <c r="Q228" s="107">
        <v>5</v>
      </c>
      <c r="S228">
        <f t="shared" si="7"/>
        <v>74</v>
      </c>
    </row>
    <row r="229" spans="13:20" x14ac:dyDescent="0.25">
      <c r="M229" s="33"/>
      <c r="N229" s="108" t="s">
        <v>98</v>
      </c>
      <c r="O229" s="107">
        <v>109</v>
      </c>
      <c r="P229" s="107">
        <v>59</v>
      </c>
      <c r="Q229" s="107">
        <v>5</v>
      </c>
      <c r="S229">
        <f t="shared" si="7"/>
        <v>64</v>
      </c>
      <c r="T229" t="s">
        <v>99</v>
      </c>
    </row>
    <row r="230" spans="13:20" x14ac:dyDescent="0.25">
      <c r="M230" s="111" t="s">
        <v>113</v>
      </c>
      <c r="N230" s="108" t="s">
        <v>111</v>
      </c>
      <c r="O230" s="112">
        <v>218</v>
      </c>
      <c r="P230" s="107">
        <v>74</v>
      </c>
      <c r="Q230" s="107">
        <v>5</v>
      </c>
      <c r="S230">
        <f t="shared" si="7"/>
        <v>79</v>
      </c>
      <c r="T230" t="s">
        <v>112</v>
      </c>
    </row>
    <row r="231" spans="13:20" x14ac:dyDescent="0.25">
      <c r="M231" s="33"/>
      <c r="N231" s="108" t="s">
        <v>41</v>
      </c>
      <c r="O231" s="107">
        <v>133</v>
      </c>
      <c r="P231" s="107">
        <v>59</v>
      </c>
      <c r="Q231" s="107">
        <v>5</v>
      </c>
      <c r="S231">
        <f t="shared" ref="S231:S242" si="8">Q231+P231</f>
        <v>64</v>
      </c>
    </row>
    <row r="232" spans="13:20" x14ac:dyDescent="0.25">
      <c r="M232" s="33"/>
      <c r="N232" s="116" t="s">
        <v>124</v>
      </c>
      <c r="O232" s="114">
        <v>115</v>
      </c>
      <c r="P232" s="114">
        <v>59</v>
      </c>
      <c r="Q232" s="114">
        <v>5</v>
      </c>
      <c r="S232">
        <f t="shared" si="8"/>
        <v>64</v>
      </c>
      <c r="T232" t="s">
        <v>125</v>
      </c>
    </row>
    <row r="233" spans="13:20" x14ac:dyDescent="0.25">
      <c r="M233" s="33"/>
      <c r="N233" s="108" t="s">
        <v>104</v>
      </c>
      <c r="O233" s="107">
        <v>122</v>
      </c>
      <c r="P233" s="107">
        <v>64</v>
      </c>
      <c r="Q233" s="107">
        <v>5</v>
      </c>
      <c r="S233">
        <f t="shared" si="8"/>
        <v>69</v>
      </c>
    </row>
    <row r="234" spans="13:20" x14ac:dyDescent="0.25">
      <c r="M234" s="33"/>
      <c r="N234" s="116" t="s">
        <v>123</v>
      </c>
      <c r="O234" s="114">
        <v>127</v>
      </c>
      <c r="P234" s="114">
        <v>64</v>
      </c>
      <c r="Q234" s="114">
        <v>5</v>
      </c>
      <c r="S234">
        <f t="shared" si="8"/>
        <v>69</v>
      </c>
      <c r="T234" t="s">
        <v>122</v>
      </c>
    </row>
    <row r="235" spans="13:20" x14ac:dyDescent="0.25">
      <c r="M235" s="33"/>
      <c r="N235" s="108" t="s">
        <v>97</v>
      </c>
      <c r="O235" s="107">
        <v>96</v>
      </c>
      <c r="P235" s="107">
        <v>54</v>
      </c>
      <c r="Q235" s="107">
        <v>5</v>
      </c>
      <c r="S235">
        <f t="shared" si="8"/>
        <v>59</v>
      </c>
      <c r="T235" t="s">
        <v>107</v>
      </c>
    </row>
    <row r="236" spans="13:20" x14ac:dyDescent="0.25">
      <c r="M236" s="33"/>
      <c r="N236" s="108" t="s">
        <v>31</v>
      </c>
      <c r="O236" s="107">
        <v>110</v>
      </c>
      <c r="P236" s="107">
        <v>59</v>
      </c>
      <c r="Q236" s="107">
        <v>5</v>
      </c>
      <c r="S236">
        <f t="shared" si="8"/>
        <v>64</v>
      </c>
    </row>
    <row r="237" spans="13:20" x14ac:dyDescent="0.25">
      <c r="M237" s="111" t="s">
        <v>113</v>
      </c>
      <c r="N237" s="108" t="s">
        <v>91</v>
      </c>
      <c r="O237" s="112">
        <v>131</v>
      </c>
      <c r="P237" s="107">
        <v>59</v>
      </c>
      <c r="Q237" s="107">
        <v>5</v>
      </c>
      <c r="S237">
        <f t="shared" si="8"/>
        <v>64</v>
      </c>
    </row>
    <row r="238" spans="13:20" x14ac:dyDescent="0.25">
      <c r="M238" s="111" t="s">
        <v>113</v>
      </c>
      <c r="N238" s="108" t="s">
        <v>33</v>
      </c>
      <c r="O238" s="112">
        <v>136</v>
      </c>
      <c r="P238" s="107">
        <v>69</v>
      </c>
      <c r="Q238" s="107">
        <v>5</v>
      </c>
      <c r="S238">
        <f t="shared" si="8"/>
        <v>74</v>
      </c>
    </row>
    <row r="239" spans="13:20" x14ac:dyDescent="0.25">
      <c r="M239" s="111" t="s">
        <v>113</v>
      </c>
      <c r="N239" s="108" t="s">
        <v>103</v>
      </c>
      <c r="O239" s="112">
        <v>129</v>
      </c>
      <c r="P239" s="107">
        <v>64</v>
      </c>
      <c r="Q239" s="107">
        <v>5</v>
      </c>
      <c r="S239">
        <f t="shared" si="8"/>
        <v>69</v>
      </c>
    </row>
    <row r="240" spans="13:20" x14ac:dyDescent="0.25">
      <c r="M240" s="33"/>
      <c r="N240" s="108" t="s">
        <v>40</v>
      </c>
      <c r="O240" s="107">
        <v>124</v>
      </c>
      <c r="P240" s="107">
        <v>59</v>
      </c>
      <c r="Q240" s="107">
        <v>5</v>
      </c>
      <c r="S240">
        <f t="shared" si="8"/>
        <v>64</v>
      </c>
    </row>
    <row r="241" spans="13:19" x14ac:dyDescent="0.25">
      <c r="M241" s="33"/>
      <c r="N241" s="108" t="s">
        <v>34</v>
      </c>
      <c r="O241" s="107">
        <v>145</v>
      </c>
      <c r="P241" s="107">
        <v>59</v>
      </c>
      <c r="Q241" s="107">
        <v>5</v>
      </c>
      <c r="S241">
        <f t="shared" si="8"/>
        <v>64</v>
      </c>
    </row>
    <row r="242" spans="13:19" x14ac:dyDescent="0.25">
      <c r="M242" s="111" t="s">
        <v>113</v>
      </c>
      <c r="N242" s="108" t="s">
        <v>102</v>
      </c>
      <c r="O242" s="112">
        <v>232</v>
      </c>
      <c r="P242" s="107">
        <v>74</v>
      </c>
      <c r="Q242" s="107">
        <v>5</v>
      </c>
      <c r="S242">
        <f t="shared" si="8"/>
        <v>79</v>
      </c>
    </row>
    <row r="243" spans="13:19" x14ac:dyDescent="0.25">
      <c r="M243" s="111" t="s">
        <v>113</v>
      </c>
      <c r="N243" s="108" t="s">
        <v>32</v>
      </c>
      <c r="O243" s="112">
        <v>172</v>
      </c>
      <c r="P243" s="107">
        <v>74</v>
      </c>
      <c r="Q243" s="107">
        <v>5</v>
      </c>
      <c r="S243">
        <f t="shared" ref="S243" si="9">Q243+P243</f>
        <v>79</v>
      </c>
    </row>
    <row r="244" spans="13:19" x14ac:dyDescent="0.25">
      <c r="M244" s="33"/>
    </row>
    <row r="248" spans="13:19" ht="15.75" x14ac:dyDescent="0.25">
      <c r="N248" s="106"/>
    </row>
  </sheetData>
  <sheetProtection selectLockedCells="1"/>
  <dataConsolidate/>
  <mergeCells count="41">
    <mergeCell ref="F3:I3"/>
    <mergeCell ref="A4:E4"/>
    <mergeCell ref="F4:G5"/>
    <mergeCell ref="H4:H5"/>
    <mergeCell ref="I4:I5"/>
    <mergeCell ref="A5:E5"/>
    <mergeCell ref="A15:E15"/>
    <mergeCell ref="F15:I15"/>
    <mergeCell ref="N41:R41"/>
    <mergeCell ref="A42:F43"/>
    <mergeCell ref="A13:E13"/>
    <mergeCell ref="F13:I13"/>
    <mergeCell ref="E35:G35"/>
    <mergeCell ref="E36:G36"/>
    <mergeCell ref="E37:G37"/>
    <mergeCell ref="E38:G38"/>
    <mergeCell ref="E39:G39"/>
    <mergeCell ref="A16:E16"/>
    <mergeCell ref="A17:E20"/>
    <mergeCell ref="F17:I17"/>
    <mergeCell ref="F19:I20"/>
    <mergeCell ref="E40:G40"/>
    <mergeCell ref="A6:E6"/>
    <mergeCell ref="A7:E7"/>
    <mergeCell ref="A9:E9"/>
    <mergeCell ref="A11:E11"/>
    <mergeCell ref="F11:I11"/>
    <mergeCell ref="F56:H56"/>
    <mergeCell ref="A58:C58"/>
    <mergeCell ref="D58:E58"/>
    <mergeCell ref="F58:H58"/>
    <mergeCell ref="A60:C60"/>
    <mergeCell ref="D60:E60"/>
    <mergeCell ref="F60:I60"/>
    <mergeCell ref="A56:C56"/>
    <mergeCell ref="D56:E56"/>
    <mergeCell ref="F46:H46"/>
    <mergeCell ref="F47:H47"/>
    <mergeCell ref="F48:H48"/>
    <mergeCell ref="F49:H49"/>
    <mergeCell ref="F50:H50"/>
  </mergeCells>
  <dataValidations count="2">
    <dataValidation allowBlank="1" showInputMessage="1" showErrorMessage="1" promptTitle="Non-Employee Passenger List" prompt="Any non-employee passenger that is for personal or convenience purposes for a personal agenda will not be approved." sqref="F15:I15" xr:uid="{00000000-0002-0000-0000-000000000000}"/>
    <dataValidation type="list" allowBlank="1" showInputMessage="1" showErrorMessage="1" promptTitle="City, State" prompt="IF YOUR CITY IS NOT LISTED, CONTACT THE FISCAL OFFICER. " sqref="I8" xr:uid="{00000000-0002-0000-0000-000001000000}">
      <formula1>$N$201:$N$243</formula1>
    </dataValidation>
  </dataValidations>
  <printOptions horizontalCentered="1"/>
  <pageMargins left="0.16" right="0.24" top="0.45" bottom="0.65" header="0.17" footer="0.3"/>
  <pageSetup scale="77" orientation="portrait" verticalDpi="0" r:id="rId1"/>
  <headerFooter>
    <oddFooter>&amp;L&amp;"-,Bold"800-012-01-F_Travel Authorization (WITH expenses)&amp;R&amp;"-,Bold"Revised: 10/01/16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 altText="">
                <anchor moveWithCells="1">
                  <from>
                    <xdr:col>6</xdr:col>
                    <xdr:colOff>85725</xdr:colOff>
                    <xdr:row>41</xdr:row>
                    <xdr:rowOff>123825</xdr:rowOff>
                  </from>
                  <to>
                    <xdr:col>6</xdr:col>
                    <xdr:colOff>333375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 altText="">
                <anchor moveWithCells="1">
                  <from>
                    <xdr:col>6</xdr:col>
                    <xdr:colOff>581025</xdr:colOff>
                    <xdr:row>41</xdr:row>
                    <xdr:rowOff>133350</xdr:rowOff>
                  </from>
                  <to>
                    <xdr:col>6</xdr:col>
                    <xdr:colOff>828675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Travel Authorization Form</vt:lpstr>
      <vt:lpstr>'Travel Authorization Form'!LodgingRate</vt:lpstr>
      <vt:lpstr>'Travel Authorization Form'!MealRate</vt:lpstr>
      <vt:lpstr>'Travel Authorization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 User</dc:creator>
  <cp:lastModifiedBy>Christi Allen</cp:lastModifiedBy>
  <cp:lastPrinted>2016-10-11T15:28:04Z</cp:lastPrinted>
  <dcterms:created xsi:type="dcterms:W3CDTF">2010-06-08T19:15:29Z</dcterms:created>
  <dcterms:modified xsi:type="dcterms:W3CDTF">2023-10-25T13:55:12Z</dcterms:modified>
</cp:coreProperties>
</file>